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T:\Public\Business and Licensing\OST\Billy\Accessibility Folder\Admin Rules ADA PDFs\"/>
    </mc:Choice>
  </mc:AlternateContent>
  <xr:revisionPtr revIDLastSave="0" documentId="13_ncr:1_{FDB3AA54-5846-4BDC-B516-046CB884E0D6}" xr6:coauthVersionLast="47" xr6:coauthVersionMax="47" xr10:uidLastSave="{00000000-0000-0000-0000-000000000000}"/>
  <bookViews>
    <workbookView xWindow="-28920" yWindow="-90" windowWidth="29040" windowHeight="15720" xr2:uid="{00000000-000D-0000-FFFF-FFFF00000000}"/>
  </bookViews>
  <sheets>
    <sheet name="Perm Rule Filing date Calculate" sheetId="12" r:id="rId1"/>
    <sheet name="Screen Reader Instructions" sheetId="13" r:id="rId2"/>
  </sheets>
  <definedNames>
    <definedName name="EnterActualDesiredEffectiveDateAdoptionDate">'Perm Rule Filing date Calculate'!$D$28</definedName>
    <definedName name="EnterActualDesiredEffectiveDateAGOpinionDate">'Perm Rule Filing date Calculate'!$F$39</definedName>
    <definedName name="EnterActualHearingNoticeAdoptionDate">'Perm Rule Filing date Calculate'!$K$28</definedName>
    <definedName name="EnterActualHearingNoticeAGOpinionDate">'Perm Rule Filing date Calculate'!$M$39</definedName>
    <definedName name="EnterDesiredEffectiveDate">'Perm Rule Filing date Calculate'!$B$6</definedName>
    <definedName name="EnterHearingNoticeFilingDate">'Perm Rule Filing date Calculate'!$I$6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2" l="1"/>
  <c r="B49" i="12" s="1"/>
  <c r="B44" i="12" s="1"/>
  <c r="B28" i="12" s="1"/>
  <c r="F42" i="12"/>
  <c r="K34" i="12"/>
  <c r="I13" i="12"/>
  <c r="I18" i="12"/>
  <c r="I23" i="12" s="1"/>
  <c r="I28" i="12" s="1"/>
  <c r="M41" i="12"/>
  <c r="M42" i="12"/>
  <c r="F41" i="12"/>
  <c r="M44" i="12"/>
  <c r="M49" i="12" s="1"/>
  <c r="M54" i="12" s="1"/>
  <c r="K39" i="12"/>
  <c r="K44" i="12"/>
  <c r="K49" i="12"/>
  <c r="K54" i="12" s="1"/>
  <c r="F44" i="12"/>
  <c r="F49" i="12"/>
  <c r="F54" i="12"/>
  <c r="D39" i="12"/>
  <c r="D44" i="12" s="1"/>
  <c r="D49" i="12" s="1"/>
  <c r="D54" i="12" s="1"/>
  <c r="D34" i="12"/>
  <c r="B30" i="12"/>
  <c r="B39" i="12" l="1"/>
  <c r="B54" i="12"/>
  <c r="I39" i="12"/>
  <c r="I44" i="12" s="1"/>
  <c r="I49" i="12" s="1"/>
  <c r="I34" i="12"/>
  <c r="B24" i="12" l="1"/>
  <c r="B19" i="12" s="1"/>
  <c r="B18" i="12" s="1"/>
  <c r="B23" i="12" s="1"/>
  <c r="B34" i="12"/>
  <c r="I54" i="12"/>
  <c r="I30" i="12"/>
  <c r="B13" i="12" l="1"/>
  <c r="B8" i="12" s="1"/>
  <c r="B55" i="12" l="1"/>
  <c r="B56" i="12"/>
  <c r="B9" i="12"/>
</calcChain>
</file>

<file path=xl/sharedStrings.xml><?xml version="1.0" encoding="utf-8"?>
<sst xmlns="http://schemas.openxmlformats.org/spreadsheetml/2006/main" count="81" uniqueCount="43">
  <si>
    <t>Effective Date:</t>
  </si>
  <si>
    <t>Hold Hearing on</t>
  </si>
  <si>
    <t>or after:</t>
  </si>
  <si>
    <t>Adopt Rules on</t>
  </si>
  <si>
    <t>or before:</t>
  </si>
  <si>
    <t>in Register:</t>
  </si>
  <si>
    <t>Earliest Possible</t>
  </si>
  <si>
    <t>Opinion by:</t>
  </si>
  <si>
    <t>Rules Published</t>
  </si>
  <si>
    <t>M M / D D / Y Y Y Y</t>
  </si>
  <si>
    <t>Enter Desired Effective Date</t>
  </si>
  <si>
    <t>Notice Published in</t>
  </si>
  <si>
    <t>Colorado Register:</t>
  </si>
  <si>
    <t xml:space="preserve">  to view suggested rulemaking timeline</t>
  </si>
  <si>
    <t xml:space="preserve">   Enter Hearing Notice Filing Date</t>
  </si>
  <si>
    <t xml:space="preserve">            to view suggested rulemaking timeline</t>
  </si>
  <si>
    <t>Notice Filed:</t>
  </si>
  <si>
    <t xml:space="preserve">  </t>
  </si>
  <si>
    <t xml:space="preserve">     </t>
  </si>
  <si>
    <t xml:space="preserve">Request AG </t>
  </si>
  <si>
    <t xml:space="preserve">AG Issues </t>
  </si>
  <si>
    <t xml:space="preserve">File Rules on </t>
  </si>
  <si>
    <t>File Rules on</t>
  </si>
  <si>
    <t>File Notice on</t>
  </si>
  <si>
    <t xml:space="preserve">Enter Actual </t>
  </si>
  <si>
    <t>Adoption Date:</t>
  </si>
  <si>
    <t>AG Opinion Date:</t>
  </si>
  <si>
    <t>to ensure eff date:</t>
  </si>
  <si>
    <t>B49 is closest Pub date prior to B50</t>
  </si>
  <si>
    <t>B50 is Desired Eff Date - 20 days</t>
  </si>
  <si>
    <t>B44 is B49 - 10 days (pub d-line)</t>
  </si>
  <si>
    <t>B44 is also last day of 20 day d-line</t>
  </si>
  <si>
    <t>B39 is B44</t>
  </si>
  <si>
    <t>(full 20 days)</t>
  </si>
  <si>
    <t>B28 is B44 - 20 days (for AGO)</t>
  </si>
  <si>
    <t>B34 is B28 + 1</t>
  </si>
  <si>
    <t xml:space="preserve">B23 is B18(Ntc Pub date) +20 </t>
  </si>
  <si>
    <t>B24 is B28(Adop Date) - 20 days</t>
  </si>
  <si>
    <t>B19 is B24 - 20 days</t>
  </si>
  <si>
    <t>B18 is closest Pub date prior to B19</t>
  </si>
  <si>
    <t>As of Jan 1, 2010 the Colorado Register will publish twice per month, on the 10th and the 25th</t>
  </si>
  <si>
    <r>
      <t xml:space="preserve">                            PERMANENT RULEMAKING CALCULATOR </t>
    </r>
    <r>
      <rPr>
        <b/>
        <sz val="14"/>
        <color theme="0"/>
        <rFont val="Arial"/>
        <family val="2"/>
      </rPr>
      <t>See Instructions worksheet for screenreader instructions.</t>
    </r>
  </si>
  <si>
    <t xml:space="preserve">To use this calculator enter either a desired Effective Date or Date of Hearing Notice Filing Date. The sheet uses Data Validation to identify six data entry fields. Use the Tab Key to navigate between them. Once on a data entry field enter a value and arrow down for calculated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</si>
</sst>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b/>
      <sz val="10"/>
      <name val="Arial"/>
      <family val="2"/>
    </font>
    <font>
      <sz val="10"/>
      <name val="Arial"/>
      <family val="2"/>
    </font>
    <font>
      <b/>
      <sz val="14"/>
      <name val="Arial"/>
      <family val="2"/>
    </font>
    <font>
      <i/>
      <sz val="8"/>
      <name val="Arial"/>
      <family val="2"/>
    </font>
    <font>
      <b/>
      <sz val="9"/>
      <name val="Arial Narrow"/>
      <family val="2"/>
    </font>
    <font>
      <sz val="8"/>
      <name val="Arial"/>
      <family val="2"/>
    </font>
    <font>
      <b/>
      <sz val="10"/>
      <color rgb="FFFF0000"/>
      <name val="Arial"/>
      <family val="2"/>
    </font>
    <font>
      <b/>
      <sz val="8"/>
      <color theme="4" tint="-0.249977111117893"/>
      <name val="Arial"/>
      <family val="2"/>
    </font>
    <font>
      <b/>
      <sz val="14"/>
      <color rgb="FF009900"/>
      <name val="Arial"/>
      <family val="2"/>
    </font>
    <font>
      <b/>
      <i/>
      <sz val="10"/>
      <color rgb="FF009900"/>
      <name val="Arial"/>
      <family val="2"/>
    </font>
    <font>
      <i/>
      <sz val="10"/>
      <color rgb="FF0033CC"/>
      <name val="Arial"/>
      <family val="2"/>
    </font>
    <font>
      <b/>
      <sz val="8"/>
      <color theme="4" tint="0.59999389629810485"/>
      <name val="Arial"/>
      <family val="2"/>
    </font>
    <font>
      <sz val="10"/>
      <color rgb="FFFF0000"/>
      <name val="Arial"/>
      <family val="2"/>
    </font>
    <font>
      <sz val="10"/>
      <color rgb="FFFFFFFF"/>
      <name val="Arial"/>
      <family val="2"/>
    </font>
    <font>
      <b/>
      <sz val="8"/>
      <color rgb="FFFF0000"/>
      <name val="Arial"/>
      <family val="2"/>
    </font>
    <font>
      <b/>
      <sz val="14"/>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EAEAEA"/>
        <bgColor indexed="64"/>
      </patternFill>
    </fill>
    <fill>
      <patternFill patternType="solid">
        <fgColor theme="4" tint="0.79998168889431442"/>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2" fillId="0" borderId="0" xfId="0" applyFont="1"/>
    <xf numFmtId="14" fontId="1" fillId="2" borderId="1" xfId="0" applyNumberFormat="1" applyFont="1" applyFill="1" applyBorder="1" applyProtection="1">
      <protection locked="0"/>
    </xf>
    <xf numFmtId="14" fontId="0" fillId="4" borderId="2" xfId="0" applyNumberFormat="1" applyFill="1" applyBorder="1" applyProtection="1">
      <protection locked="0"/>
    </xf>
    <xf numFmtId="0" fontId="3" fillId="0" borderId="0" xfId="0" applyFont="1" applyAlignment="1">
      <alignment horizontal="left"/>
    </xf>
    <xf numFmtId="0" fontId="3" fillId="0" borderId="0" xfId="0" applyFont="1" applyAlignment="1">
      <alignment horizontal="center"/>
    </xf>
    <xf numFmtId="0" fontId="4" fillId="0" borderId="0" xfId="0" applyFont="1"/>
    <xf numFmtId="0" fontId="9" fillId="0" borderId="0" xfId="0" applyFont="1"/>
    <xf numFmtId="0" fontId="10" fillId="0" borderId="0" xfId="0" applyFont="1"/>
    <xf numFmtId="0" fontId="8" fillId="0" borderId="0" xfId="0" applyFont="1" applyAlignment="1">
      <alignment horizontal="center" vertical="top"/>
    </xf>
    <xf numFmtId="0" fontId="7" fillId="0" borderId="0" xfId="0" applyFont="1"/>
    <xf numFmtId="0" fontId="1" fillId="0" borderId="0" xfId="0" applyFont="1"/>
    <xf numFmtId="14" fontId="0" fillId="2" borderId="2" xfId="0" applyNumberFormat="1" applyFill="1" applyBorder="1"/>
    <xf numFmtId="0" fontId="14" fillId="0" borderId="0" xfId="0" applyFont="1"/>
    <xf numFmtId="14" fontId="14" fillId="0" borderId="0" xfId="0" applyNumberFormat="1" applyFont="1"/>
    <xf numFmtId="0" fontId="11" fillId="0" borderId="0" xfId="0" applyFont="1"/>
    <xf numFmtId="14" fontId="0" fillId="0" borderId="0" xfId="0" applyNumberFormat="1"/>
    <xf numFmtId="0" fontId="6" fillId="0" borderId="0" xfId="0" applyFont="1"/>
    <xf numFmtId="14" fontId="0" fillId="0" borderId="0" xfId="0" applyNumberFormat="1" applyAlignment="1">
      <alignment horizontal="right"/>
    </xf>
    <xf numFmtId="0" fontId="12" fillId="0" borderId="0" xfId="0" applyFont="1" applyAlignment="1">
      <alignment horizontal="left" vertical="top"/>
    </xf>
    <xf numFmtId="14" fontId="0" fillId="0" borderId="0" xfId="0" applyNumberFormat="1" applyAlignment="1">
      <alignment horizontal="left"/>
    </xf>
    <xf numFmtId="14" fontId="0" fillId="0" borderId="3" xfId="0" applyNumberFormat="1" applyBorder="1" applyAlignment="1">
      <alignment horizontal="right"/>
    </xf>
    <xf numFmtId="14" fontId="0" fillId="3" borderId="0" xfId="0" applyNumberFormat="1" applyFill="1"/>
    <xf numFmtId="14" fontId="2" fillId="0" borderId="0" xfId="0" applyNumberFormat="1" applyFont="1"/>
    <xf numFmtId="14" fontId="13" fillId="0" borderId="0" xfId="0" applyNumberFormat="1" applyFont="1"/>
    <xf numFmtId="0" fontId="5" fillId="0" borderId="0" xfId="0" applyFont="1" applyAlignment="1">
      <alignment horizontal="center"/>
    </xf>
    <xf numFmtId="0" fontId="1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56</xdr:row>
      <xdr:rowOff>28575</xdr:rowOff>
    </xdr:from>
    <xdr:to>
      <xdr:col>13</xdr:col>
      <xdr:colOff>381000</xdr:colOff>
      <xdr:row>57</xdr:row>
      <xdr:rowOff>133350</xdr:rowOff>
    </xdr:to>
    <xdr:sp macro="" textlink="">
      <xdr:nvSpPr>
        <xdr:cNvPr id="2" name="Rectangle 1">
          <a:extLst>
            <a:ext uri="{FF2B5EF4-FFF2-40B4-BE49-F238E27FC236}">
              <a16:creationId xmlns:a16="http://schemas.microsoft.com/office/drawing/2014/main" id="{C9F32426-2FE5-0F2B-10AE-65D4C2D59CE4}"/>
            </a:ext>
          </a:extLst>
        </xdr:cNvPr>
        <xdr:cNvSpPr/>
      </xdr:nvSpPr>
      <xdr:spPr bwMode="auto">
        <a:xfrm>
          <a:off x="0" y="9258300"/>
          <a:ext cx="6448425" cy="2667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0" tIns="0" rIns="0" bIns="0" rtlCol="0" anchor="ctr" upright="1"/>
        <a:lstStyle/>
        <a:p>
          <a:pPr algn="ctr"/>
          <a:r>
            <a:rPr lang="en-US" sz="900" b="1" kern="0" spc="0">
              <a:latin typeface="Arial Narrow" pitchFamily="34" charset="0"/>
            </a:rPr>
            <a:t>Colorado Secretary of State • Administrative Rules Program • 1700 Broadway, Suite 300 • Denver CO 80290 • 303-894-2200</a:t>
          </a:r>
          <a:r>
            <a:rPr lang="en-US" sz="900" b="1" kern="0" spc="0" baseline="0">
              <a:latin typeface="Arial Narrow" pitchFamily="34" charset="0"/>
            </a:rPr>
            <a:t> </a:t>
          </a:r>
          <a:r>
            <a:rPr lang="en-US" sz="900" b="1" kern="0" spc="0">
              <a:latin typeface="Arial Narrow" pitchFamily="34" charset="0"/>
            </a:rPr>
            <a:t>• www.sos.state.co.us</a:t>
          </a:r>
        </a:p>
      </xdr:txBody>
    </xdr:sp>
    <xdr:clientData/>
  </xdr:twoCellAnchor>
  <xdr:twoCellAnchor>
    <xdr:from>
      <xdr:col>1</xdr:col>
      <xdr:colOff>0</xdr:colOff>
      <xdr:row>9</xdr:row>
      <xdr:rowOff>104775</xdr:rowOff>
    </xdr:from>
    <xdr:to>
      <xdr:col>5</xdr:col>
      <xdr:colOff>323850</xdr:colOff>
      <xdr:row>9</xdr:row>
      <xdr:rowOff>104775</xdr:rowOff>
    </xdr:to>
    <xdr:cxnSp macro="">
      <xdr:nvCxnSpPr>
        <xdr:cNvPr id="1448" name="Straight Connector 2">
          <a:extLst>
            <a:ext uri="{FF2B5EF4-FFF2-40B4-BE49-F238E27FC236}">
              <a16:creationId xmlns:a16="http://schemas.microsoft.com/office/drawing/2014/main" id="{D04AFABC-AF02-D1DE-C6F9-16ED0CCA2805}"/>
            </a:ext>
            <a:ext uri="{C183D7F6-B498-43B3-948B-1728B52AA6E4}">
              <adec:decorative xmlns:adec="http://schemas.microsoft.com/office/drawing/2017/decorative" val="1"/>
            </a:ext>
          </a:extLst>
        </xdr:cNvPr>
        <xdr:cNvCxnSpPr>
          <a:cxnSpLocks noChangeShapeType="1"/>
        </xdr:cNvCxnSpPr>
      </xdr:nvCxnSpPr>
      <xdr:spPr bwMode="auto">
        <a:xfrm>
          <a:off x="85725" y="1714500"/>
          <a:ext cx="22574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247650</xdr:colOff>
      <xdr:row>2</xdr:row>
      <xdr:rowOff>161925</xdr:rowOff>
    </xdr:from>
    <xdr:to>
      <xdr:col>7</xdr:col>
      <xdr:colOff>238125</xdr:colOff>
      <xdr:row>5</xdr:row>
      <xdr:rowOff>47625</xdr:rowOff>
    </xdr:to>
    <xdr:sp macro="" textlink="">
      <xdr:nvSpPr>
        <xdr:cNvPr id="4" name="Rectangle 3">
          <a:extLst>
            <a:ext uri="{FF2B5EF4-FFF2-40B4-BE49-F238E27FC236}">
              <a16:creationId xmlns:a16="http://schemas.microsoft.com/office/drawing/2014/main" id="{35881E24-AAEB-8A09-EF98-460DC2EE0FE4}"/>
            </a:ext>
          </a:extLst>
        </xdr:cNvPr>
        <xdr:cNvSpPr/>
      </xdr:nvSpPr>
      <xdr:spPr bwMode="auto">
        <a:xfrm>
          <a:off x="2266950" y="552450"/>
          <a:ext cx="962025" cy="44767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800" b="1">
              <a:solidFill>
                <a:srgbClr val="009900"/>
              </a:solidFill>
              <a:latin typeface="Arial" pitchFamily="34" charset="0"/>
              <a:cs typeface="Arial" pitchFamily="34" charset="0"/>
            </a:rPr>
            <a:t>OR</a:t>
          </a:r>
        </a:p>
      </xdr:txBody>
    </xdr:sp>
    <xdr:clientData/>
  </xdr:twoCellAnchor>
  <xdr:twoCellAnchor>
    <xdr:from>
      <xdr:col>8</xdr:col>
      <xdr:colOff>38100</xdr:colOff>
      <xdr:row>9</xdr:row>
      <xdr:rowOff>95250</xdr:rowOff>
    </xdr:from>
    <xdr:to>
      <xdr:col>12</xdr:col>
      <xdr:colOff>514350</xdr:colOff>
      <xdr:row>9</xdr:row>
      <xdr:rowOff>95250</xdr:rowOff>
    </xdr:to>
    <xdr:cxnSp macro="">
      <xdr:nvCxnSpPr>
        <xdr:cNvPr id="1450" name="Straight Connector 6">
          <a:extLst>
            <a:ext uri="{FF2B5EF4-FFF2-40B4-BE49-F238E27FC236}">
              <a16:creationId xmlns:a16="http://schemas.microsoft.com/office/drawing/2014/main" id="{70778C17-BBCB-0539-33EF-1E96D6DB3B0D}"/>
            </a:ext>
            <a:ext uri="{C183D7F6-B498-43B3-948B-1728B52AA6E4}">
              <adec:decorative xmlns:adec="http://schemas.microsoft.com/office/drawing/2017/decorative" val="1"/>
            </a:ext>
          </a:extLst>
        </xdr:cNvPr>
        <xdr:cNvCxnSpPr>
          <a:cxnSpLocks noChangeShapeType="1"/>
        </xdr:cNvCxnSpPr>
      </xdr:nvCxnSpPr>
      <xdr:spPr bwMode="auto">
        <a:xfrm>
          <a:off x="3324225" y="1704975"/>
          <a:ext cx="24193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showGridLines="0" tabSelected="1" zoomScaleNormal="100" workbookViewId="0">
      <selection activeCell="I6" sqref="I6"/>
    </sheetView>
  </sheetViews>
  <sheetFormatPr defaultRowHeight="12.75" x14ac:dyDescent="0.2"/>
  <cols>
    <col min="1" max="1" width="2" customWidth="1"/>
    <col min="2" max="2" width="14.140625" customWidth="1"/>
    <col min="3" max="3" width="1.140625" customWidth="1"/>
    <col min="4" max="4" width="12.5703125" customWidth="1"/>
    <col min="5" max="5" width="1.140625" customWidth="1"/>
    <col min="6" max="6" width="12.85546875" customWidth="1"/>
    <col min="7" max="7" width="1.7109375" customWidth="1"/>
    <col min="8" max="8" width="4.42578125" customWidth="1"/>
    <col min="9" max="9" width="14.28515625" customWidth="1"/>
    <col min="10" max="10" width="1" customWidth="1"/>
    <col min="11" max="11" width="12.85546875" customWidth="1"/>
    <col min="12" max="12" width="1" customWidth="1"/>
    <col min="13" max="13" width="12.5703125" customWidth="1"/>
    <col min="14" max="14" width="6.140625" customWidth="1"/>
  </cols>
  <sheetData>
    <row r="1" spans="1:9" ht="18" x14ac:dyDescent="0.25">
      <c r="A1" s="4" t="s">
        <v>41</v>
      </c>
      <c r="B1" s="5"/>
      <c r="C1" s="5"/>
      <c r="D1" s="5"/>
      <c r="E1" s="5"/>
      <c r="F1" s="5"/>
      <c r="G1" s="5"/>
      <c r="H1" s="5"/>
      <c r="I1" s="5"/>
    </row>
    <row r="2" spans="1:9" x14ac:dyDescent="0.2">
      <c r="D2" s="6" t="s">
        <v>40</v>
      </c>
    </row>
    <row r="3" spans="1:9" ht="18" x14ac:dyDescent="0.25">
      <c r="A3" s="7" t="s">
        <v>10</v>
      </c>
      <c r="B3" s="7"/>
      <c r="G3" s="7" t="s">
        <v>14</v>
      </c>
    </row>
    <row r="4" spans="1:9" x14ac:dyDescent="0.2">
      <c r="A4" s="8" t="s">
        <v>13</v>
      </c>
      <c r="B4" s="8"/>
      <c r="D4" s="1"/>
      <c r="E4" s="1"/>
      <c r="G4" s="8" t="s">
        <v>15</v>
      </c>
    </row>
    <row r="5" spans="1:9" ht="13.5" thickBot="1" x14ac:dyDescent="0.25"/>
    <row r="6" spans="1:9" ht="13.5" thickBot="1" x14ac:dyDescent="0.25">
      <c r="B6" s="2">
        <v>45558</v>
      </c>
      <c r="I6" s="2"/>
    </row>
    <row r="7" spans="1:9" x14ac:dyDescent="0.2">
      <c r="B7" s="9" t="s">
        <v>9</v>
      </c>
      <c r="I7" s="9" t="s">
        <v>9</v>
      </c>
    </row>
    <row r="8" spans="1:9" x14ac:dyDescent="0.2">
      <c r="B8" s="10" t="str">
        <f ca="1">IF((ISBLANK(B6)=TRUE),"",IF(B13&lt;TODAY(),"You may need to adopt Emergency Rules",""))</f>
        <v>You may need to adopt Emergency Rules</v>
      </c>
    </row>
    <row r="9" spans="1:9" x14ac:dyDescent="0.2">
      <c r="A9" s="10"/>
      <c r="B9" s="10" t="str">
        <f ca="1">IF((ISBLANK(B6)=TRUE),"",IF(B13&lt;TODAY(),"to achieve desired effective date*",""))</f>
        <v>to achieve desired effective date*</v>
      </c>
    </row>
    <row r="10" spans="1:9" x14ac:dyDescent="0.2">
      <c r="I10" s="6"/>
    </row>
    <row r="11" spans="1:9" x14ac:dyDescent="0.2">
      <c r="B11" t="s">
        <v>23</v>
      </c>
      <c r="I11" s="11"/>
    </row>
    <row r="12" spans="1:9" x14ac:dyDescent="0.2">
      <c r="B12" s="1" t="s">
        <v>4</v>
      </c>
      <c r="I12" s="1" t="s">
        <v>16</v>
      </c>
    </row>
    <row r="13" spans="1:9" x14ac:dyDescent="0.2">
      <c r="B13" s="12">
        <f>IF((ISBLANK(B6)=TRUE),"",B18-10)</f>
        <v>45458</v>
      </c>
      <c r="D13" s="13" t="s">
        <v>30</v>
      </c>
      <c r="I13" s="12" t="str">
        <f>IF((ISBLANK(I6)=TRUE),"",I6)</f>
        <v/>
      </c>
    </row>
    <row r="14" spans="1:9" x14ac:dyDescent="0.2">
      <c r="B14" s="10"/>
    </row>
    <row r="16" spans="1:9" x14ac:dyDescent="0.2">
      <c r="B16" s="1" t="s">
        <v>11</v>
      </c>
      <c r="I16" s="1" t="s">
        <v>11</v>
      </c>
    </row>
    <row r="17" spans="1:11" x14ac:dyDescent="0.2">
      <c r="B17" s="1" t="s">
        <v>12</v>
      </c>
      <c r="I17" s="1" t="s">
        <v>12</v>
      </c>
    </row>
    <row r="18" spans="1:11" x14ac:dyDescent="0.2">
      <c r="B18" s="12">
        <f>IF((ISBLANK(B6)=TRUE),"",IF(AND(DAY(B19)=9,MONTH(B19)=2),DATE(YEAR(B19),1,25),IF(AND(DAY(B19)&gt;9,DAY(B19)&lt;12,MONTH(B19)=MONTH(B24)),DATE(YEAR(B24),MONTH(B24),10),IF(OR(DAY(B19)&lt;10,DAY(B19)&gt;24),DATE(YEAR(B24),MONTH(B24)-1,25),DATE(YEAR(B24),MONTH(B24)-1,10)))))</f>
        <v>45468</v>
      </c>
      <c r="D18" s="13" t="s">
        <v>39</v>
      </c>
      <c r="I18" s="12" t="str">
        <f>IF((ISBLANK(I6)=TRUE),"",IF(DAY(I6)&lt;16,DATE(YEAR(I6),MONTH(I6),25),DATE(YEAR(I6),MONTH(I6)+1,10)))</f>
        <v/>
      </c>
    </row>
    <row r="19" spans="1:11" x14ac:dyDescent="0.2">
      <c r="B19" s="14">
        <f>IF((ISBLANK(B6)=TRUE),"",(B24)-20)</f>
        <v>45469</v>
      </c>
      <c r="D19" s="13" t="s">
        <v>38</v>
      </c>
      <c r="I19" s="1"/>
    </row>
    <row r="21" spans="1:11" x14ac:dyDescent="0.2">
      <c r="B21" t="s">
        <v>1</v>
      </c>
      <c r="I21" t="s">
        <v>1</v>
      </c>
    </row>
    <row r="22" spans="1:11" x14ac:dyDescent="0.2">
      <c r="B22" s="1" t="s">
        <v>2</v>
      </c>
      <c r="I22" s="1" t="s">
        <v>2</v>
      </c>
    </row>
    <row r="23" spans="1:11" x14ac:dyDescent="0.2">
      <c r="B23" s="12">
        <f>IF((ISBLANK(B6)=TRUE),"",B18+20)</f>
        <v>45488</v>
      </c>
      <c r="D23" s="13" t="s">
        <v>36</v>
      </c>
      <c r="I23" s="12" t="str">
        <f>IF((ISBLANK(I6)=TRUE),"",I18+20)</f>
        <v/>
      </c>
    </row>
    <row r="24" spans="1:11" x14ac:dyDescent="0.2">
      <c r="B24" s="14">
        <f>IF((ISBLANK(B6)=TRUE),"",B28-10)</f>
        <v>45489</v>
      </c>
      <c r="D24" s="13" t="s">
        <v>37</v>
      </c>
    </row>
    <row r="26" spans="1:11" x14ac:dyDescent="0.2">
      <c r="B26" s="1" t="s">
        <v>3</v>
      </c>
      <c r="D26" s="15" t="s">
        <v>24</v>
      </c>
      <c r="I26" t="s">
        <v>3</v>
      </c>
      <c r="K26" s="15" t="s">
        <v>24</v>
      </c>
    </row>
    <row r="27" spans="1:11" x14ac:dyDescent="0.2">
      <c r="B27" s="1" t="s">
        <v>4</v>
      </c>
      <c r="D27" s="15" t="s">
        <v>25</v>
      </c>
      <c r="I27" s="1" t="s">
        <v>4</v>
      </c>
      <c r="J27" s="16"/>
      <c r="K27" s="15" t="s">
        <v>25</v>
      </c>
    </row>
    <row r="28" spans="1:11" x14ac:dyDescent="0.2">
      <c r="B28" s="12">
        <f>IF((ISBLANK(B6)=TRUE),"",B44-20)</f>
        <v>45499</v>
      </c>
      <c r="D28" s="3"/>
      <c r="I28" s="12" t="str">
        <f>IF((ISBLANK(I6)=TRUE),"",IF(DAY(I23)&lt;16,DATE(YEAR(I23),MONTH(I23),DAY(I23)+10),((DATE(YEAR(I23),MONTH(I23)+2,1))-1)-20))</f>
        <v/>
      </c>
      <c r="K28" s="3"/>
    </row>
    <row r="29" spans="1:11" x14ac:dyDescent="0.2">
      <c r="B29" s="17" t="s">
        <v>27</v>
      </c>
      <c r="C29" s="18"/>
      <c r="D29" s="19" t="s">
        <v>9</v>
      </c>
      <c r="I29" s="17" t="s">
        <v>27</v>
      </c>
      <c r="J29" s="20"/>
      <c r="K29" s="19" t="s">
        <v>9</v>
      </c>
    </row>
    <row r="30" spans="1:11" x14ac:dyDescent="0.2">
      <c r="B30" s="21">
        <f>IF((ISBLANK(B6)=TRUE),"",B6)</f>
        <v>45558</v>
      </c>
      <c r="D30" s="13" t="s">
        <v>34</v>
      </c>
      <c r="I30" s="21" t="str">
        <f>IF((ISBLANK(I6)=TRUE),"",I49+20)</f>
        <v/>
      </c>
    </row>
    <row r="31" spans="1:11" x14ac:dyDescent="0.2">
      <c r="A31" s="1" t="s">
        <v>17</v>
      </c>
      <c r="H31" s="1"/>
    </row>
    <row r="32" spans="1:11" x14ac:dyDescent="0.2">
      <c r="A32" t="s">
        <v>18</v>
      </c>
      <c r="B32" t="s">
        <v>19</v>
      </c>
      <c r="D32" t="s">
        <v>19</v>
      </c>
      <c r="I32" t="s">
        <v>19</v>
      </c>
      <c r="K32" t="s">
        <v>19</v>
      </c>
    </row>
    <row r="33" spans="2:13" x14ac:dyDescent="0.2">
      <c r="B33" s="1" t="s">
        <v>7</v>
      </c>
      <c r="D33" s="1" t="s">
        <v>7</v>
      </c>
      <c r="I33" s="1" t="s">
        <v>7</v>
      </c>
      <c r="K33" s="1" t="s">
        <v>7</v>
      </c>
    </row>
    <row r="34" spans="2:13" x14ac:dyDescent="0.2">
      <c r="B34" s="12">
        <f>IF((ISBLANK(B6)=TRUE),"",B28+1)</f>
        <v>45500</v>
      </c>
      <c r="D34" s="22" t="str">
        <f>IF((ISBLANK(D28)=TRUE),"",D28+1)</f>
        <v/>
      </c>
      <c r="I34" s="12" t="str">
        <f>IF((ISBLANK(I6)=TRUE),"",I28+1)</f>
        <v/>
      </c>
      <c r="K34" s="22" t="str">
        <f>IF((ISBLANK(K28)=TRUE),"",K28+1)</f>
        <v/>
      </c>
    </row>
    <row r="35" spans="2:13" x14ac:dyDescent="0.2">
      <c r="D35" s="13" t="s">
        <v>35</v>
      </c>
    </row>
    <row r="36" spans="2:13" x14ac:dyDescent="0.2">
      <c r="I36" s="1"/>
    </row>
    <row r="37" spans="2:13" x14ac:dyDescent="0.2">
      <c r="B37" t="s">
        <v>20</v>
      </c>
      <c r="D37" t="s">
        <v>20</v>
      </c>
      <c r="F37" s="15" t="s">
        <v>24</v>
      </c>
      <c r="I37" s="1" t="s">
        <v>20</v>
      </c>
      <c r="K37" s="1" t="s">
        <v>20</v>
      </c>
      <c r="M37" s="15" t="s">
        <v>24</v>
      </c>
    </row>
    <row r="38" spans="2:13" x14ac:dyDescent="0.2">
      <c r="B38" s="1" t="s">
        <v>7</v>
      </c>
      <c r="D38" s="1" t="s">
        <v>7</v>
      </c>
      <c r="F38" s="15" t="s">
        <v>26</v>
      </c>
      <c r="I38" s="1" t="s">
        <v>7</v>
      </c>
      <c r="K38" s="1" t="s">
        <v>7</v>
      </c>
      <c r="M38" s="15" t="s">
        <v>26</v>
      </c>
    </row>
    <row r="39" spans="2:13" x14ac:dyDescent="0.2">
      <c r="B39" s="12">
        <f>IF((ISBLANK(B6)=TRUE),"",B44)</f>
        <v>45519</v>
      </c>
      <c r="D39" s="22" t="str">
        <f>IF((ISBLANK(D28)=TRUE),"",D28+20)</f>
        <v/>
      </c>
      <c r="F39" s="3"/>
      <c r="I39" s="12" t="str">
        <f>IF((ISBLANK(I6)=TRUE),"",I28+20)</f>
        <v/>
      </c>
      <c r="K39" s="22" t="str">
        <f>IF((ISBLANK(K28)=TRUE),"",K28+20)</f>
        <v/>
      </c>
      <c r="M39" s="3"/>
    </row>
    <row r="40" spans="2:13" x14ac:dyDescent="0.2">
      <c r="F40" s="19" t="s">
        <v>9</v>
      </c>
      <c r="M40" s="19" t="s">
        <v>9</v>
      </c>
    </row>
    <row r="41" spans="2:13" x14ac:dyDescent="0.2">
      <c r="D41" s="13" t="s">
        <v>32</v>
      </c>
      <c r="F41" s="10" t="str">
        <f>IF((ISBLANK(D28)=TRUE),"",IF(F39&gt;D28+20,"You missed filing",""))</f>
        <v/>
      </c>
      <c r="M41" s="10" t="str">
        <f>IF((ISBLANK(K28)=TRUE),"",IF(M39&gt;K28+20,"You missed filing",""))</f>
        <v/>
      </c>
    </row>
    <row r="42" spans="2:13" x14ac:dyDescent="0.2">
      <c r="B42" s="1" t="s">
        <v>21</v>
      </c>
      <c r="D42" s="13" t="s">
        <v>33</v>
      </c>
      <c r="F42" s="10" t="str">
        <f>IF((ISBLANK(D28)=TRUE),"",IF(F39&gt;D28+20,"    deadline",""))</f>
        <v/>
      </c>
      <c r="I42" s="1" t="s">
        <v>22</v>
      </c>
      <c r="M42" s="10" t="str">
        <f>IF((ISBLANK(K28)=TRUE),"",IF(M39&gt;K28+20,"    deadline",""))</f>
        <v/>
      </c>
    </row>
    <row r="43" spans="2:13" x14ac:dyDescent="0.2">
      <c r="B43" s="23" t="s">
        <v>4</v>
      </c>
      <c r="I43" s="23" t="s">
        <v>4</v>
      </c>
    </row>
    <row r="44" spans="2:13" x14ac:dyDescent="0.2">
      <c r="B44" s="12">
        <f>IF((ISBLANK(B6)=TRUE),"",B49-10)</f>
        <v>45519</v>
      </c>
      <c r="D44" s="22" t="str">
        <f>IF((ISBLANK(D28)=TRUE),"",D39)</f>
        <v/>
      </c>
      <c r="F44" s="22" t="str">
        <f>IF((ISBLANK(F39)=TRUE),"",F39)</f>
        <v/>
      </c>
      <c r="I44" s="12" t="str">
        <f>IF((ISBLANK(I6)=TRUE),"",I39)</f>
        <v/>
      </c>
      <c r="K44" s="22" t="str">
        <f>IF((ISBLANK(K28)=TRUE),"",K39)</f>
        <v/>
      </c>
      <c r="M44" s="22" t="str">
        <f>IF((ISBLANK(M39)=TRUE),"",M39)</f>
        <v/>
      </c>
    </row>
    <row r="45" spans="2:13" x14ac:dyDescent="0.2">
      <c r="D45" s="13" t="s">
        <v>30</v>
      </c>
    </row>
    <row r="46" spans="2:13" x14ac:dyDescent="0.2">
      <c r="D46" s="13" t="s">
        <v>31</v>
      </c>
    </row>
    <row r="47" spans="2:13" x14ac:dyDescent="0.2">
      <c r="B47" t="s">
        <v>8</v>
      </c>
      <c r="I47" t="s">
        <v>8</v>
      </c>
    </row>
    <row r="48" spans="2:13" x14ac:dyDescent="0.2">
      <c r="B48" s="1" t="s">
        <v>5</v>
      </c>
      <c r="I48" s="1" t="s">
        <v>5</v>
      </c>
    </row>
    <row r="49" spans="2:13" x14ac:dyDescent="0.2">
      <c r="B49" s="12">
        <f>IF((ISBLANK(B6)=TRUE),"",IF(AND(DAY(B50)=9,MONTH(B50)=2),DATE(YEAR(B6),1,25),IF(AND(DAY(B50)&gt;9,DAY(B50)&lt;12,MONTH(B50)=MONTH(B6)),DATE(YEAR(B6),MONTH(B6),10),IF(OR(DAY(B50)&lt;10,DAY(B50)&gt;24),DATE(YEAR(B6),MONTH(B6)-1,25),DATE(YEAR(B6),MONTH(B6)-1,10)))))</f>
        <v>45529</v>
      </c>
      <c r="D49" s="22" t="str">
        <f>IF((ISBLANK(D28)=TRUE),"",IF(DAY(D44)&lt;16,DATE(YEAR(D44),MONTH(D44),25),DATE(YEAR(D44),MONTH(D44)+1,10)))</f>
        <v/>
      </c>
      <c r="F49" s="22" t="str">
        <f>IF((ISBLANK(F39)=TRUE),"",IF(DAY(F44)&lt;16,DATE(YEAR(F44),MONTH(F44),25),DATE(YEAR(F44),MONTH(F44)+1,10)))</f>
        <v/>
      </c>
      <c r="I49" s="12" t="str">
        <f>IF((ISBLANK(I6)=TRUE),"",IF(DAY(I44)&lt;16,DATE(YEAR(I44),MONTH(I44),25),DATE(YEAR(I44),MONTH(I44)+1,10)))</f>
        <v/>
      </c>
      <c r="K49" s="22" t="str">
        <f>IF((ISBLANK(K28)=TRUE),"",IF(DAY(K44)&lt;16,DATE(YEAR(K44),MONTH(K44),25),DATE(YEAR(K44),MONTH(K44)+1,10)))</f>
        <v/>
      </c>
      <c r="M49" s="22" t="str">
        <f>IF((ISBLANK(M39)=TRUE),"",IF(DAY(M44)&lt;16,DATE(YEAR(M44),MONTH(M44),25),DATE(YEAR(M44),MONTH(M44)+1,10)))</f>
        <v/>
      </c>
    </row>
    <row r="50" spans="2:13" x14ac:dyDescent="0.2">
      <c r="B50" s="14">
        <f>IF((ISBLANK(B6)=TRUE),"",(B6)-20)</f>
        <v>45538</v>
      </c>
      <c r="D50" s="13" t="s">
        <v>29</v>
      </c>
      <c r="F50" s="24"/>
    </row>
    <row r="51" spans="2:13" x14ac:dyDescent="0.2">
      <c r="B51" s="24"/>
      <c r="D51" s="13" t="s">
        <v>28</v>
      </c>
      <c r="F51" s="24"/>
    </row>
    <row r="52" spans="2:13" x14ac:dyDescent="0.2">
      <c r="B52" t="s">
        <v>6</v>
      </c>
      <c r="I52" t="s">
        <v>6</v>
      </c>
    </row>
    <row r="53" spans="2:13" ht="13.5" x14ac:dyDescent="0.25">
      <c r="B53" t="s">
        <v>0</v>
      </c>
      <c r="F53" s="25"/>
      <c r="I53" t="s">
        <v>0</v>
      </c>
    </row>
    <row r="54" spans="2:13" x14ac:dyDescent="0.2">
      <c r="B54" s="12">
        <f>IF((ISBLANK(B6)=TRUE),"",B49+20)</f>
        <v>45549</v>
      </c>
      <c r="D54" s="22" t="str">
        <f>IF((ISBLANK(D28)=TRUE),"",D49+20)</f>
        <v/>
      </c>
      <c r="F54" s="22" t="str">
        <f>IF((ISBLANK(F39)=TRUE),"",F49+20)</f>
        <v/>
      </c>
      <c r="I54" s="12" t="str">
        <f>IF((ISBLANK(I6)=TRUE),"",I49+20)</f>
        <v/>
      </c>
      <c r="K54" s="22" t="str">
        <f>IF((ISBLANK(K28)=TRUE),"",K49+20)</f>
        <v/>
      </c>
      <c r="M54" s="22" t="str">
        <f>IF((ISBLANK(M39)=TRUE),"",M49+20)</f>
        <v/>
      </c>
    </row>
    <row r="55" spans="2:13" x14ac:dyDescent="0.2">
      <c r="B55" s="26" t="str">
        <f ca="1">IF((ISBLANK(B6)=TRUE),"",IF(B13&lt;TODAY(),"* Dates generated are suggestions, allowing extra time for hearings, and 20 days for AG Opinions.  Enter Actual (or other alternative)",""))</f>
        <v>* Dates generated are suggestions, allowing extra time for hearings, and 20 days for AG Opinions.  Enter Actual (or other alternative)</v>
      </c>
      <c r="D55" s="13"/>
    </row>
    <row r="56" spans="2:13" x14ac:dyDescent="0.2">
      <c r="B56" s="26" t="str">
        <f ca="1">IF((ISBLANK(B6)=TRUE),"",IF(B13&lt;TODAY(),"  dates for these variables to see how the Effective Date may be changed. Please call with questions.",""))</f>
        <v xml:space="preserve">  dates for these variables to see how the Effective Date may be changed. Please call with questions.</v>
      </c>
    </row>
  </sheetData>
  <sheetProtection sheet="1"/>
  <dataConsolidate/>
  <dataValidations count="4">
    <dataValidation allowBlank="1" showInputMessage="1" showErrorMessage="1" prompt="Enter Desired Effective Date_x000a_to view suggested rulemaking timeline. MM/DD/YYYY_x000a_Arrow down for results." sqref="B6 I6" xr:uid="{12B60DCC-7934-4CE9-88F8-9A7B966977C5}"/>
    <dataValidation allowBlank="1" showInputMessage="1" showErrorMessage="1" prompt="calculated result" sqref="B13 D54 D49 D44 D39 F44 F49 F54 D34 B54 B49 B44 B23 B39 B34 B30 B28 B18" xr:uid="{EF565D1A-84A9-4C43-90B5-2DB139AF1D9C}"/>
    <dataValidation allowBlank="1" showInputMessage="1" showErrorMessage="1" prompt="Desired Effective Date - Enter Actual Adoption Date_x000a_Arrow down for results." sqref="D28" xr:uid="{9F54F7ED-4BF5-4D59-9021-230F280B527B}"/>
    <dataValidation allowBlank="1" showInputMessage="1" showErrorMessage="1" prompt="Desired Effective Date - Enter Actual Opinion Date:_x000a_Arrow down for results." sqref="F39" xr:uid="{E34908F8-C540-4DCC-883F-1C447600E8C9}"/>
  </dataValidations>
  <pageMargins left="0.5" right="0.5" top="0.5" bottom="0.2"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1FFD-E6F0-4437-BFD5-7B467A464628}">
  <dimension ref="A1"/>
  <sheetViews>
    <sheetView workbookViewId="0">
      <selection activeCell="C3" sqref="C3"/>
    </sheetView>
  </sheetViews>
  <sheetFormatPr defaultRowHeight="12.75" x14ac:dyDescent="0.2"/>
  <sheetData>
    <row r="1" spans="1:1" x14ac:dyDescent="0.2">
      <c r="A1" s="1"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Perm Rule Filing date Calculate</vt:lpstr>
      <vt:lpstr>Screen Reader Instructions</vt:lpstr>
      <vt:lpstr>EnterActualDesiredEffectiveDateAdoptionDate</vt:lpstr>
      <vt:lpstr>EnterActualDesiredEffectiveDateAGOpinionDate</vt:lpstr>
      <vt:lpstr>EnterActualHearingNoticeAdoptionDate</vt:lpstr>
      <vt:lpstr>EnterActualHearingNoticeAGOpinionDate</vt:lpstr>
      <vt:lpstr>EnterDesiredEffectiveDate</vt:lpstr>
      <vt:lpstr>EnterHearingNoticeFilingDate</vt:lpstr>
    </vt:vector>
  </TitlesOfParts>
  <Company>dora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Dawson</dc:creator>
  <cp:lastModifiedBy>Billy Traversie</cp:lastModifiedBy>
  <cp:lastPrinted>2009-08-07T22:25:53Z</cp:lastPrinted>
  <dcterms:created xsi:type="dcterms:W3CDTF">2004-01-05T18:22:08Z</dcterms:created>
  <dcterms:modified xsi:type="dcterms:W3CDTF">2024-09-25T21:13:41Z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2024-09-25T18:13:50Z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a8bbc6d7-a4d6-430f-a928-559b5743dac8</vt:lpwstr>
  </property>
  <property fmtid="{D5CDD505-2E9C-101B-9397-08002B2CF9AE}" pid="8" name="MSIP_Label_59e4beaa-c4ba-4ea9-a1f4-4e52626a3d73_ContentBits">
    <vt:lpwstr>0</vt:lpwstr>
  </property>
</Properties>
</file>